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ukri\Desktop\Çalışma Klasörü\Kurumsal Mali Durum ve Beklentiler Raporları\2024\"/>
    </mc:Choice>
  </mc:AlternateContent>
  <xr:revisionPtr revIDLastSave="0" documentId="8_{B19EFE5F-537D-4EE3-A903-5AE8247A180C}" xr6:coauthVersionLast="47" xr6:coauthVersionMax="47" xr10:uidLastSave="{00000000-0000-0000-0000-000000000000}"/>
  <bookViews>
    <workbookView xWindow="-120" yWindow="-120" windowWidth="29040" windowHeight="15840" xr2:uid="{A8BA6774-9867-47D1-B705-782663785705}"/>
  </bookViews>
  <sheets>
    <sheet name="Sayfa1" sheetId="1" r:id="rId1"/>
  </sheets>
  <definedNames>
    <definedName name="BaslaSatir">Sayfa1!$A$19</definedName>
    <definedName name="ButceYil">Sayfa1!$B$10</definedName>
    <definedName name="FormatSatir">Sayfa1!$A$4</definedName>
    <definedName name="KurAd">Sayfa1!$B$12</definedName>
    <definedName name="KurKod">Sayfa1!$B$11</definedName>
    <definedName name="ToplamFormatSatir">Sayfa1!$A$2</definedName>
    <definedName name="ToplamSatir">Sayfa1!#REF!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1" l="1"/>
  <c r="I2" i="1"/>
  <c r="L2" i="1"/>
  <c r="Z2" i="1" s="1"/>
  <c r="AC2" i="1" s="1"/>
  <c r="M2" i="1"/>
  <c r="P2" i="1"/>
  <c r="Q2" i="1"/>
  <c r="AA2" i="1" s="1"/>
  <c r="T2" i="1"/>
  <c r="U2" i="1"/>
  <c r="X2" i="1"/>
  <c r="Y2" i="1"/>
  <c r="H4" i="1"/>
  <c r="I4" i="1"/>
  <c r="L4" i="1"/>
  <c r="Z4" i="1" s="1"/>
  <c r="AC4" i="1" s="1"/>
  <c r="M4" i="1"/>
  <c r="P4" i="1"/>
  <c r="Q4" i="1"/>
  <c r="T4" i="1"/>
  <c r="U4" i="1"/>
  <c r="X4" i="1"/>
  <c r="Y4" i="1"/>
  <c r="AA4" i="1"/>
  <c r="AB4" i="1" s="1"/>
  <c r="H5" i="1"/>
  <c r="I5" i="1"/>
  <c r="L5" i="1"/>
  <c r="Z5" i="1" s="1"/>
  <c r="AC5" i="1" s="1"/>
  <c r="M5" i="1"/>
  <c r="P5" i="1"/>
  <c r="Q5" i="1"/>
  <c r="T5" i="1"/>
  <c r="U5" i="1"/>
  <c r="X5" i="1"/>
  <c r="Y5" i="1"/>
  <c r="AA5" i="1"/>
  <c r="AB5" i="1" s="1"/>
  <c r="H6" i="1"/>
  <c r="I6" i="1"/>
  <c r="L6" i="1"/>
  <c r="Z6" i="1" s="1"/>
  <c r="AC6" i="1" s="1"/>
  <c r="M6" i="1"/>
  <c r="P6" i="1"/>
  <c r="Q6" i="1"/>
  <c r="T6" i="1"/>
  <c r="U6" i="1"/>
  <c r="X6" i="1"/>
  <c r="Y6" i="1"/>
  <c r="AA6" i="1"/>
  <c r="AB6" i="1" s="1"/>
  <c r="A17" i="1"/>
  <c r="B17" i="1"/>
  <c r="C17" i="1"/>
  <c r="AE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C18" i="1"/>
  <c r="AD18" i="1"/>
  <c r="H19" i="1"/>
  <c r="Z19" i="1" s="1"/>
  <c r="AC19" i="1" s="1"/>
  <c r="I19" i="1"/>
  <c r="L19" i="1"/>
  <c r="M19" i="1"/>
  <c r="P19" i="1"/>
  <c r="Q19" i="1"/>
  <c r="T19" i="1"/>
  <c r="U19" i="1"/>
  <c r="X19" i="1"/>
  <c r="Y19" i="1"/>
  <c r="AA19" i="1"/>
  <c r="AB19" i="1" s="1"/>
  <c r="AD19" i="1"/>
  <c r="H20" i="1"/>
  <c r="Z20" i="1" s="1"/>
  <c r="AC20" i="1" s="1"/>
  <c r="I20" i="1"/>
  <c r="L20" i="1"/>
  <c r="M20" i="1"/>
  <c r="P20" i="1"/>
  <c r="Q20" i="1"/>
  <c r="T20" i="1"/>
  <c r="U20" i="1"/>
  <c r="X20" i="1"/>
  <c r="Y20" i="1"/>
  <c r="AA20" i="1"/>
  <c r="AB20" i="1" s="1"/>
  <c r="H21" i="1"/>
  <c r="Z21" i="1" s="1"/>
  <c r="AC21" i="1" s="1"/>
  <c r="I21" i="1"/>
  <c r="L21" i="1"/>
  <c r="M21" i="1"/>
  <c r="P21" i="1"/>
  <c r="Q21" i="1"/>
  <c r="AA21" i="1" s="1"/>
  <c r="T21" i="1"/>
  <c r="U21" i="1"/>
  <c r="X21" i="1"/>
  <c r="Y21" i="1"/>
  <c r="H22" i="1"/>
  <c r="Z22" i="1" s="1"/>
  <c r="AC22" i="1" s="1"/>
  <c r="I22" i="1"/>
  <c r="L22" i="1"/>
  <c r="M22" i="1"/>
  <c r="P22" i="1"/>
  <c r="Q22" i="1"/>
  <c r="AA22" i="1" s="1"/>
  <c r="T22" i="1"/>
  <c r="U22" i="1"/>
  <c r="X22" i="1"/>
  <c r="Y22" i="1"/>
  <c r="H23" i="1"/>
  <c r="I23" i="1"/>
  <c r="L23" i="1"/>
  <c r="Z23" i="1" s="1"/>
  <c r="AC23" i="1" s="1"/>
  <c r="M23" i="1"/>
  <c r="P23" i="1"/>
  <c r="Q23" i="1"/>
  <c r="AA23" i="1" s="1"/>
  <c r="T23" i="1"/>
  <c r="U23" i="1"/>
  <c r="X23" i="1"/>
  <c r="Y23" i="1"/>
  <c r="H24" i="1"/>
  <c r="Z24" i="1" s="1"/>
  <c r="AC24" i="1" s="1"/>
  <c r="I24" i="1"/>
  <c r="L24" i="1"/>
  <c r="M24" i="1"/>
  <c r="P24" i="1"/>
  <c r="Q24" i="1"/>
  <c r="AA24" i="1" s="1"/>
  <c r="T24" i="1"/>
  <c r="U24" i="1"/>
  <c r="X24" i="1"/>
  <c r="Y24" i="1"/>
  <c r="H25" i="1"/>
  <c r="I25" i="1"/>
  <c r="L25" i="1"/>
  <c r="Z25" i="1" s="1"/>
  <c r="AC25" i="1" s="1"/>
  <c r="M25" i="1"/>
  <c r="P25" i="1"/>
  <c r="Q25" i="1"/>
  <c r="AA25" i="1" s="1"/>
  <c r="T25" i="1"/>
  <c r="U25" i="1"/>
  <c r="X25" i="1"/>
  <c r="Y25" i="1"/>
  <c r="H26" i="1"/>
  <c r="Z26" i="1" s="1"/>
  <c r="AC26" i="1" s="1"/>
  <c r="I26" i="1"/>
  <c r="L26" i="1"/>
  <c r="M26" i="1"/>
  <c r="P26" i="1"/>
  <c r="Q26" i="1"/>
  <c r="T26" i="1"/>
  <c r="U26" i="1"/>
  <c r="X26" i="1"/>
  <c r="Y26" i="1"/>
  <c r="AA26" i="1"/>
  <c r="AB26" i="1" s="1"/>
  <c r="AD26" i="1"/>
  <c r="H27" i="1"/>
  <c r="I27" i="1"/>
  <c r="L27" i="1"/>
  <c r="Z27" i="1" s="1"/>
  <c r="AC27" i="1" s="1"/>
  <c r="M27" i="1"/>
  <c r="P27" i="1"/>
  <c r="Q27" i="1"/>
  <c r="T27" i="1"/>
  <c r="U27" i="1"/>
  <c r="X27" i="1"/>
  <c r="Y27" i="1"/>
  <c r="AA27" i="1"/>
  <c r="AD27" i="1"/>
  <c r="H28" i="1"/>
  <c r="Z28" i="1" s="1"/>
  <c r="AC28" i="1" s="1"/>
  <c r="I28" i="1"/>
  <c r="L28" i="1"/>
  <c r="M28" i="1"/>
  <c r="P28" i="1"/>
  <c r="Q28" i="1"/>
  <c r="T28" i="1"/>
  <c r="U28" i="1"/>
  <c r="X28" i="1"/>
  <c r="Y28" i="1"/>
  <c r="AA28" i="1"/>
  <c r="AB28" i="1" s="1"/>
  <c r="H29" i="1"/>
  <c r="I29" i="1"/>
  <c r="L29" i="1"/>
  <c r="Z29" i="1" s="1"/>
  <c r="AC29" i="1" s="1"/>
  <c r="M29" i="1"/>
  <c r="P29" i="1"/>
  <c r="Q29" i="1"/>
  <c r="T29" i="1"/>
  <c r="U29" i="1"/>
  <c r="X29" i="1"/>
  <c r="Y29" i="1"/>
  <c r="AA29" i="1"/>
  <c r="AB29" i="1" s="1"/>
  <c r="AD29" i="1"/>
  <c r="H30" i="1"/>
  <c r="Z30" i="1" s="1"/>
  <c r="AC30" i="1" s="1"/>
  <c r="I30" i="1"/>
  <c r="L30" i="1"/>
  <c r="M30" i="1"/>
  <c r="P30" i="1"/>
  <c r="Q30" i="1"/>
  <c r="T30" i="1"/>
  <c r="U30" i="1"/>
  <c r="X30" i="1"/>
  <c r="Y30" i="1"/>
  <c r="AA30" i="1"/>
  <c r="AB30" i="1" s="1"/>
  <c r="AB24" i="1" l="1"/>
  <c r="AD24" i="1"/>
  <c r="AB2" i="1"/>
  <c r="AD2" i="1"/>
  <c r="AB25" i="1"/>
  <c r="AD25" i="1"/>
  <c r="AB22" i="1"/>
  <c r="AD22" i="1"/>
  <c r="AB21" i="1"/>
  <c r="AD21" i="1"/>
  <c r="AB23" i="1"/>
  <c r="AD23" i="1"/>
  <c r="AB27" i="1"/>
  <c r="AD30" i="1"/>
  <c r="AD28" i="1"/>
  <c r="AD4" i="1"/>
  <c r="AD20" i="1"/>
  <c r="AD6" i="1"/>
  <c r="AD5" i="1"/>
</calcChain>
</file>

<file path=xl/sharedStrings.xml><?xml version="1.0" encoding="utf-8"?>
<sst xmlns="http://schemas.openxmlformats.org/spreadsheetml/2006/main" count="160" uniqueCount="33">
  <si>
    <t/>
  </si>
  <si>
    <t>Kurum Kod:</t>
  </si>
  <si>
    <t>Yıl:</t>
  </si>
  <si>
    <t>Kurum Ad:</t>
  </si>
  <si>
    <t>ŞUBAT</t>
  </si>
  <si>
    <t>MART</t>
  </si>
  <si>
    <t>NİSAN</t>
  </si>
  <si>
    <t>MAYIS</t>
  </si>
  <si>
    <t>HAZİRAN</t>
  </si>
  <si>
    <t>PROGRAMLAR TOPLAMI</t>
  </si>
  <si>
    <t>OCAK GERÇEKLEŞME</t>
  </si>
  <si>
    <t>ŞUBAT GERÇEKLEŞME</t>
  </si>
  <si>
    <t>MART GERÇEKLEŞME</t>
  </si>
  <si>
    <t>NİSAN GERÇEKLEŞME</t>
  </si>
  <si>
    <t>MAYIS GERÇEKLEŞME</t>
  </si>
  <si>
    <t>HAZİRAN GERÇEKLEŞME</t>
  </si>
  <si>
    <t>OCAK-HAZİRAN                               GERÇEKLEŞME TOPLAMI</t>
  </si>
  <si>
    <t>ARTIŞ ORANI *           (%)</t>
  </si>
  <si>
    <t>OCAK-HAZİRAN                               GERÇEK. ORANI ** (%)</t>
  </si>
  <si>
    <t>EK- 3 PROGRAM SINIFLANDIRMASINA GÖRE BÜTÇE GİDERLERİNİN GELİŞİMİ</t>
  </si>
  <si>
    <t>0442</t>
  </si>
  <si>
    <t xml:space="preserve">BOLU ABANT İZZET BAYSAL ÜNİVERSİTESİ </t>
  </si>
  <si>
    <t>ARAŞTIRMA, GELİŞTİRME VE YENİLİK</t>
  </si>
  <si>
    <t>ARAŞTIRMA ALTYAPILARI</t>
  </si>
  <si>
    <t>YÜKSEKÖĞRETİMDE BİLİMSEL ARAŞTIRMA VE GELİŞTİRME</t>
  </si>
  <si>
    <t>TEDAVİ EDİCİ SAĞLIK</t>
  </si>
  <si>
    <t>TEDAVİ HİZMETLERİ</t>
  </si>
  <si>
    <t>YÜKSEKÖĞRETİM</t>
  </si>
  <si>
    <t>ÖN LİSANS EĞİTİMİ, LİSANS EĞİTİMİ VE LİSANSÜSTÜ EĞİTİM</t>
  </si>
  <si>
    <t>YÜKSEKÖĞRETİMDE ÖĞRENCİ YAŞAMI</t>
  </si>
  <si>
    <t>YÖNETİM VE DESTEK PROGRAMI</t>
  </si>
  <si>
    <t>TEFTİŞ, DENETİM VE DANIŞMANLIK HİZMETLERİ</t>
  </si>
  <si>
    <t>ÜST YÖNETİM, İDARİ VE MALİ HİZMETLER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</si>
</sst>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 Tur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b/>
      <sz val="11"/>
      <color indexed="8"/>
      <name val="Tahoma"/>
      <family val="2"/>
      <charset val="162"/>
    </font>
    <font>
      <sz val="11"/>
      <color indexed="8"/>
      <name val="Tahoma"/>
      <family val="2"/>
      <charset val="162"/>
    </font>
    <font>
      <sz val="11"/>
      <name val="Tahoma"/>
      <family val="2"/>
      <charset val="162"/>
    </font>
    <font>
      <b/>
      <sz val="11"/>
      <name val="Tahoma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i/>
      <sz val="11"/>
      <color rgb="FF7F7F7F"/>
      <name val="Calibri"/>
      <family val="2"/>
      <charset val="162"/>
    </font>
    <font>
      <sz val="18"/>
      <color theme="3"/>
      <name val="Calibri Light"/>
      <family val="2"/>
      <charset val="162"/>
    </font>
    <font>
      <sz val="11"/>
      <color rgb="FFFA7D00"/>
      <name val="Calibri"/>
      <family val="2"/>
      <charset val="162"/>
    </font>
    <font>
      <b/>
      <sz val="15"/>
      <color theme="3"/>
      <name val="Calibri"/>
      <family val="2"/>
      <charset val="162"/>
    </font>
    <font>
      <b/>
      <sz val="13"/>
      <color theme="3"/>
      <name val="Calibri"/>
      <family val="2"/>
      <charset val="162"/>
    </font>
    <font>
      <b/>
      <sz val="11"/>
      <color theme="3"/>
      <name val="Calibri"/>
      <family val="2"/>
      <charset val="162"/>
    </font>
    <font>
      <b/>
      <sz val="11"/>
      <color rgb="FF3F3F3F"/>
      <name val="Calibri"/>
      <family val="2"/>
      <charset val="162"/>
    </font>
    <font>
      <sz val="11"/>
      <color rgb="FF3F3F76"/>
      <name val="Calibri"/>
      <family val="2"/>
      <charset val="162"/>
    </font>
    <font>
      <b/>
      <sz val="11"/>
      <color rgb="FFFA7D00"/>
      <name val="Calibri"/>
      <family val="2"/>
      <charset val="162"/>
    </font>
    <font>
      <sz val="11"/>
      <color rgb="FF006100"/>
      <name val="Calibri"/>
      <family val="2"/>
      <charset val="162"/>
    </font>
    <font>
      <sz val="11"/>
      <color rgb="FF9C0006"/>
      <name val="Calibri"/>
      <family val="2"/>
      <charset val="162"/>
    </font>
    <font>
      <sz val="11"/>
      <color rgb="FF9C6500"/>
      <name val="Calibri"/>
      <family val="2"/>
      <charset val="162"/>
    </font>
    <font>
      <b/>
      <sz val="12"/>
      <name val="Tahoma"/>
      <family val="2"/>
      <charset val="162"/>
    </font>
    <font>
      <b/>
      <sz val="10"/>
      <name val="Tahoma"/>
      <family val="2"/>
      <charset val="162"/>
    </font>
    <font>
      <sz val="10"/>
      <name val="Tahoma"/>
      <family val="2"/>
      <charset val="162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6" fillId="0" borderId="15" applyNumberFormat="0" applyFill="0" applyAlignment="0" applyProtection="0"/>
    <xf numFmtId="0" fontId="17" fillId="0" borderId="16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17" applyNumberFormat="0" applyAlignment="0" applyProtection="0"/>
    <xf numFmtId="0" fontId="19" fillId="3" borderId="18" applyNumberFormat="0" applyAlignment="0" applyProtection="0"/>
    <xf numFmtId="0" fontId="20" fillId="22" borderId="18" applyNumberFormat="0" applyAlignment="0" applyProtection="0"/>
    <xf numFmtId="0" fontId="9" fillId="23" borderId="19" applyNumberFormat="0" applyAlignment="0" applyProtection="0"/>
    <xf numFmtId="0" fontId="21" fillId="24" borderId="0" applyNumberFormat="0" applyBorder="0" applyAlignment="0" applyProtection="0"/>
    <xf numFmtId="0" fontId="22" fillId="25" borderId="0" applyNumberFormat="0" applyBorder="0" applyAlignment="0" applyProtection="0"/>
    <xf numFmtId="0" fontId="2" fillId="2" borderId="20" applyNumberFormat="0" applyFont="0" applyAlignment="0" applyProtection="0"/>
    <xf numFmtId="0" fontId="23" fillId="26" borderId="0" applyNumberFormat="0" applyBorder="0" applyAlignment="0" applyProtection="0"/>
    <xf numFmtId="0" fontId="10" fillId="0" borderId="21" applyNumberFormat="0" applyFill="0" applyAlignment="0" applyProtection="0"/>
    <xf numFmtId="0" fontId="11" fillId="0" borderId="0" applyNumberFormat="0" applyFill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1" fillId="0" borderId="0"/>
  </cellStyleXfs>
  <cellXfs count="59">
    <xf numFmtId="0" fontId="0" fillId="0" borderId="0" xfId="0" applyAlignment="1"/>
    <xf numFmtId="0" fontId="3" fillId="0" borderId="0" xfId="42" applyFont="1" applyAlignment="1">
      <alignment horizontal="center" vertical="center"/>
    </xf>
    <xf numFmtId="3" fontId="4" fillId="0" borderId="0" xfId="42" applyNumberFormat="1" applyFont="1" applyAlignment="1">
      <alignment horizontal="center" vertical="center"/>
    </xf>
    <xf numFmtId="0" fontId="5" fillId="0" borderId="0" xfId="42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42" applyFont="1" applyAlignment="1">
      <alignment horizontal="center" vertical="center"/>
    </xf>
    <xf numFmtId="3" fontId="5" fillId="0" borderId="0" xfId="42" applyNumberFormat="1" applyFont="1" applyAlignment="1">
      <alignment vertical="center"/>
    </xf>
    <xf numFmtId="0" fontId="4" fillId="0" borderId="0" xfId="42" applyFont="1" applyAlignment="1">
      <alignment vertical="center"/>
    </xf>
    <xf numFmtId="3" fontId="4" fillId="0" borderId="0" xfId="42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1" xfId="0" applyNumberFormat="1" applyFont="1" applyBorder="1" applyAlignment="1">
      <alignment horizontal="right"/>
    </xf>
    <xf numFmtId="1" fontId="5" fillId="0" borderId="0" xfId="42" applyNumberFormat="1" applyFont="1" applyAlignment="1">
      <alignment vertical="center"/>
    </xf>
    <xf numFmtId="3" fontId="6" fillId="0" borderId="1" xfId="0" applyNumberFormat="1" applyFont="1" applyBorder="1" applyAlignment="1"/>
    <xf numFmtId="4" fontId="6" fillId="0" borderId="2" xfId="0" applyNumberFormat="1" applyFont="1" applyBorder="1" applyAlignment="1" applyProtection="1">
      <alignment horizontal="right" vertical="center" wrapText="1"/>
    </xf>
    <xf numFmtId="4" fontId="6" fillId="0" borderId="3" xfId="0" applyNumberFormat="1" applyFont="1" applyBorder="1" applyAlignment="1" applyProtection="1">
      <alignment horizontal="right" vertical="center" wrapText="1"/>
    </xf>
    <xf numFmtId="49" fontId="5" fillId="0" borderId="0" xfId="0" applyNumberFormat="1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right"/>
    </xf>
    <xf numFmtId="3" fontId="5" fillId="0" borderId="5" xfId="0" applyNumberFormat="1" applyFont="1" applyBorder="1" applyAlignment="1">
      <alignment horizontal="right"/>
    </xf>
    <xf numFmtId="4" fontId="5" fillId="0" borderId="6" xfId="0" applyNumberFormat="1" applyFont="1" applyBorder="1" applyAlignment="1" applyProtection="1">
      <alignment horizontal="right" vertical="center" wrapText="1"/>
    </xf>
    <xf numFmtId="4" fontId="5" fillId="0" borderId="7" xfId="0" applyNumberFormat="1" applyFont="1" applyBorder="1" applyAlignment="1" applyProtection="1">
      <alignment horizontal="right" vertical="center" wrapText="1"/>
    </xf>
    <xf numFmtId="49" fontId="6" fillId="0" borderId="4" xfId="0" applyNumberFormat="1" applyFont="1" applyBorder="1" applyAlignment="1">
      <alignment wrapText="1"/>
    </xf>
    <xf numFmtId="4" fontId="6" fillId="0" borderId="8" xfId="0" applyNumberFormat="1" applyFont="1" applyBorder="1" applyAlignment="1" applyProtection="1">
      <alignment horizontal="right" vertical="center" wrapText="1"/>
    </xf>
    <xf numFmtId="4" fontId="6" fillId="0" borderId="9" xfId="0" applyNumberFormat="1" applyFont="1" applyBorder="1" applyAlignment="1" applyProtection="1">
      <alignment horizontal="right" vertical="center" wrapText="1"/>
    </xf>
    <xf numFmtId="49" fontId="5" fillId="0" borderId="5" xfId="0" applyNumberFormat="1" applyFont="1" applyBorder="1" applyAlignment="1">
      <alignment horizontal="left" wrapText="1" indent="2"/>
    </xf>
    <xf numFmtId="49" fontId="5" fillId="0" borderId="10" xfId="0" applyNumberFormat="1" applyFont="1" applyBorder="1" applyAlignment="1">
      <alignment horizontal="left" wrapText="1" indent="1"/>
    </xf>
    <xf numFmtId="3" fontId="5" fillId="0" borderId="10" xfId="0" applyNumberFormat="1" applyFont="1" applyBorder="1" applyAlignment="1">
      <alignment horizontal="right"/>
    </xf>
    <xf numFmtId="4" fontId="5" fillId="0" borderId="11" xfId="0" applyNumberFormat="1" applyFont="1" applyBorder="1" applyAlignment="1" applyProtection="1">
      <alignment horizontal="right" vertical="center" wrapText="1"/>
    </xf>
    <xf numFmtId="4" fontId="5" fillId="0" borderId="12" xfId="0" applyNumberFormat="1" applyFont="1" applyBorder="1" applyAlignment="1" applyProtection="1">
      <alignment horizontal="right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49" fontId="6" fillId="0" borderId="25" xfId="0" applyNumberFormat="1" applyFont="1" applyBorder="1" applyAlignment="1">
      <alignment vertical="center" wrapText="1"/>
    </xf>
    <xf numFmtId="3" fontId="6" fillId="0" borderId="11" xfId="0" applyNumberFormat="1" applyFont="1" applyBorder="1" applyAlignment="1">
      <alignment horizontal="right" vertical="center"/>
    </xf>
    <xf numFmtId="3" fontId="6" fillId="0" borderId="12" xfId="0" applyNumberFormat="1" applyFont="1" applyBorder="1" applyAlignment="1">
      <alignment horizontal="right" vertical="center"/>
    </xf>
    <xf numFmtId="49" fontId="5" fillId="0" borderId="25" xfId="0" applyNumberFormat="1" applyFont="1" applyBorder="1" applyAlignment="1">
      <alignment horizontal="left" vertical="center" wrapText="1"/>
    </xf>
    <xf numFmtId="3" fontId="5" fillId="0" borderId="11" xfId="0" applyNumberFormat="1" applyFont="1" applyBorder="1" applyAlignment="1">
      <alignment horizontal="right" vertical="center"/>
    </xf>
    <xf numFmtId="3" fontId="5" fillId="0" borderId="12" xfId="0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3" fontId="6" fillId="0" borderId="30" xfId="0" applyNumberFormat="1" applyFont="1" applyBorder="1" applyAlignment="1">
      <alignment vertical="center"/>
    </xf>
    <xf numFmtId="3" fontId="6" fillId="0" borderId="31" xfId="0" applyNumberFormat="1" applyFont="1" applyBorder="1" applyAlignment="1">
      <alignment horizontal="right" vertical="center"/>
    </xf>
    <xf numFmtId="4" fontId="6" fillId="0" borderId="31" xfId="0" applyNumberFormat="1" applyFont="1" applyBorder="1" applyAlignment="1" applyProtection="1">
      <alignment horizontal="right" vertical="center" wrapText="1"/>
    </xf>
    <xf numFmtId="3" fontId="6" fillId="0" borderId="32" xfId="0" applyNumberFormat="1" applyFont="1" applyBorder="1" applyAlignment="1">
      <alignment horizontal="right" vertical="center"/>
    </xf>
    <xf numFmtId="49" fontId="6" fillId="0" borderId="22" xfId="0" applyNumberFormat="1" applyFont="1" applyBorder="1" applyAlignment="1">
      <alignment vertical="center" wrapText="1"/>
    </xf>
    <xf numFmtId="3" fontId="6" fillId="0" borderId="23" xfId="0" applyNumberFormat="1" applyFont="1" applyBorder="1" applyAlignment="1">
      <alignment horizontal="right" vertical="center"/>
    </xf>
    <xf numFmtId="3" fontId="6" fillId="0" borderId="24" xfId="0" applyNumberFormat="1" applyFont="1" applyBorder="1" applyAlignment="1">
      <alignment horizontal="right" vertical="center"/>
    </xf>
    <xf numFmtId="49" fontId="5" fillId="0" borderId="26" xfId="0" applyNumberFormat="1" applyFont="1" applyBorder="1" applyAlignment="1">
      <alignment horizontal="left" vertical="center" wrapText="1"/>
    </xf>
    <xf numFmtId="3" fontId="5" fillId="0" borderId="27" xfId="0" applyNumberFormat="1" applyFont="1" applyBorder="1" applyAlignment="1">
      <alignment horizontal="right" vertical="center"/>
    </xf>
    <xf numFmtId="3" fontId="5" fillId="0" borderId="28" xfId="0" applyNumberFormat="1" applyFont="1" applyBorder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4" fontId="25" fillId="0" borderId="23" xfId="0" applyNumberFormat="1" applyFont="1" applyBorder="1" applyAlignment="1" applyProtection="1">
      <alignment horizontal="right" vertical="center" wrapText="1"/>
    </xf>
    <xf numFmtId="4" fontId="26" fillId="0" borderId="11" xfId="0" applyNumberFormat="1" applyFont="1" applyBorder="1" applyAlignment="1" applyProtection="1">
      <alignment horizontal="right" vertical="center" wrapText="1"/>
    </xf>
    <xf numFmtId="4" fontId="25" fillId="0" borderId="11" xfId="0" applyNumberFormat="1" applyFont="1" applyBorder="1" applyAlignment="1" applyProtection="1">
      <alignment horizontal="right" vertical="center" wrapText="1"/>
    </xf>
    <xf numFmtId="4" fontId="26" fillId="0" borderId="27" xfId="0" applyNumberFormat="1" applyFont="1" applyBorder="1" applyAlignment="1" applyProtection="1">
      <alignment horizontal="right" vertical="center" wrapText="1"/>
    </xf>
  </cellXfs>
  <cellStyles count="43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  <cellStyle name="Yüzde" xfId="4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D8BA2-3F74-4ABF-A2F2-3F4C7B7B28E0}">
  <sheetPr codeName="Sayfa1">
    <pageSetUpPr fitToPage="1"/>
  </sheetPr>
  <dimension ref="A1:AE30"/>
  <sheetViews>
    <sheetView tabSelected="1" topLeftCell="A15" zoomScale="85" zoomScaleNormal="85" workbookViewId="0">
      <selection activeCell="AC33" sqref="AC33"/>
    </sheetView>
  </sheetViews>
  <sheetFormatPr defaultRowHeight="13.5" customHeight="1" x14ac:dyDescent="0.2"/>
  <cols>
    <col min="1" max="1" width="43" style="4" customWidth="1"/>
    <col min="2" max="2" width="17" style="9" customWidth="1"/>
    <col min="3" max="3" width="17.140625" style="9" customWidth="1"/>
    <col min="4" max="4" width="14.85546875" style="9" customWidth="1"/>
    <col min="5" max="5" width="15" style="9" customWidth="1"/>
    <col min="6" max="7" width="20.7109375" style="9" hidden="1" customWidth="1"/>
    <col min="8" max="8" width="13.85546875" style="9" customWidth="1"/>
    <col min="9" max="9" width="14.85546875" style="9" customWidth="1"/>
    <col min="10" max="11" width="20.7109375" style="9" hidden="1" customWidth="1"/>
    <col min="12" max="12" width="13.28515625" style="9" customWidth="1"/>
    <col min="13" max="13" width="14.7109375" style="9" customWidth="1"/>
    <col min="14" max="15" width="20.7109375" style="9" hidden="1" customWidth="1"/>
    <col min="16" max="16" width="13.7109375" style="9" customWidth="1"/>
    <col min="17" max="17" width="14.5703125" style="9" customWidth="1"/>
    <col min="18" max="18" width="20.7109375" style="9" hidden="1" customWidth="1"/>
    <col min="19" max="19" width="20.7109375" style="4" hidden="1" customWidth="1"/>
    <col min="20" max="20" width="15" style="4" customWidth="1"/>
    <col min="21" max="21" width="14.28515625" style="4" customWidth="1"/>
    <col min="22" max="23" width="20.7109375" style="4" hidden="1" customWidth="1"/>
    <col min="24" max="24" width="14.85546875" style="4" customWidth="1"/>
    <col min="25" max="25" width="15.28515625" style="4" customWidth="1"/>
    <col min="26" max="26" width="16" style="4" customWidth="1"/>
    <col min="27" max="27" width="16.5703125" style="4" customWidth="1"/>
    <col min="28" max="28" width="8.7109375" style="4" customWidth="1"/>
    <col min="29" max="29" width="7.5703125" style="4" customWidth="1"/>
    <col min="30" max="30" width="8" style="4" customWidth="1"/>
    <col min="31" max="31" width="18.28515625" style="4" customWidth="1"/>
    <col min="32" max="16384" width="9.140625" style="4"/>
  </cols>
  <sheetData>
    <row r="1" spans="1:31" ht="12.75" hidden="1" customHeight="1" thickBot="1" x14ac:dyDescent="0.25">
      <c r="A1" s="1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2" t="s">
        <v>0</v>
      </c>
      <c r="M1" s="2" t="s">
        <v>0</v>
      </c>
      <c r="N1" s="2" t="s">
        <v>0</v>
      </c>
      <c r="O1" s="2" t="s">
        <v>0</v>
      </c>
      <c r="P1" s="2" t="s">
        <v>0</v>
      </c>
      <c r="Q1" s="2" t="s">
        <v>0</v>
      </c>
      <c r="R1" s="2" t="s">
        <v>0</v>
      </c>
    </row>
    <row r="2" spans="1:31" ht="15" hidden="1" thickBot="1" x14ac:dyDescent="0.25">
      <c r="A2" s="13" t="s">
        <v>9</v>
      </c>
      <c r="B2" s="11">
        <v>0</v>
      </c>
      <c r="C2" s="11">
        <v>0</v>
      </c>
      <c r="D2" s="11">
        <v>0</v>
      </c>
      <c r="E2" s="11">
        <v>0</v>
      </c>
      <c r="F2" s="11"/>
      <c r="G2" s="11"/>
      <c r="H2" s="11">
        <f>IF(F2=0,0,F2-D2)</f>
        <v>0</v>
      </c>
      <c r="I2" s="11">
        <f>IF(G2=0,0,G2-E2)</f>
        <v>0</v>
      </c>
      <c r="J2" s="11"/>
      <c r="K2" s="11"/>
      <c r="L2" s="11">
        <f>IF(J2=0,0,J2-F2)</f>
        <v>0</v>
      </c>
      <c r="M2" s="11">
        <f>IF(K2=0,0,K2-G2)</f>
        <v>0</v>
      </c>
      <c r="N2" s="11"/>
      <c r="O2" s="11"/>
      <c r="P2" s="11">
        <f>IF(N2=0,0,N2-J2)</f>
        <v>0</v>
      </c>
      <c r="Q2" s="11">
        <f>IF(O2=0,0,O2-K2)</f>
        <v>0</v>
      </c>
      <c r="R2" s="11"/>
      <c r="S2" s="11"/>
      <c r="T2" s="11">
        <f>IF(R2=0,0,R2-N2)</f>
        <v>0</v>
      </c>
      <c r="U2" s="11">
        <f>IF(S2=0,0,S2-O2)</f>
        <v>0</v>
      </c>
      <c r="V2" s="11"/>
      <c r="W2" s="11"/>
      <c r="X2" s="11">
        <f>IF(V2=0,0,V2-R2)</f>
        <v>0</v>
      </c>
      <c r="Y2" s="11">
        <f>IF(W2=0,0,W2-S2)</f>
        <v>0</v>
      </c>
      <c r="Z2" s="11">
        <f>D2+H2+L2+P2+T2+X2</f>
        <v>0</v>
      </c>
      <c r="AA2" s="11">
        <f>E2+I2+M2+Q2+U2+Y2</f>
        <v>0</v>
      </c>
      <c r="AB2" s="14">
        <f>IF(AA2=0,0,IF(Z2=0,0,(AA2-Z2)/Z2*100))</f>
        <v>0</v>
      </c>
      <c r="AC2" s="15">
        <f>IF(Z2=0,0,IF(B2=0,0,Z2/B2*100))</f>
        <v>0</v>
      </c>
      <c r="AD2" s="15">
        <f>IF(AA2=0,0,IF(C2=0,0,AA2/C2*100))</f>
        <v>0</v>
      </c>
      <c r="AE2" s="11">
        <v>-1</v>
      </c>
    </row>
    <row r="3" spans="1:31" ht="12.75" hidden="1" customHeight="1" x14ac:dyDescent="0.2">
      <c r="A3" s="1" t="s">
        <v>0</v>
      </c>
      <c r="B3" s="2" t="s">
        <v>0</v>
      </c>
      <c r="C3" s="2" t="s">
        <v>0</v>
      </c>
      <c r="D3" s="2" t="s">
        <v>0</v>
      </c>
      <c r="E3" s="2" t="s">
        <v>0</v>
      </c>
      <c r="F3" s="2" t="s">
        <v>0</v>
      </c>
      <c r="G3" s="2" t="s">
        <v>0</v>
      </c>
      <c r="H3" s="2" t="s">
        <v>0</v>
      </c>
      <c r="I3" s="2" t="s">
        <v>0</v>
      </c>
      <c r="J3" s="2" t="s">
        <v>0</v>
      </c>
      <c r="K3" s="2" t="s">
        <v>0</v>
      </c>
      <c r="L3" s="2" t="s">
        <v>0</v>
      </c>
      <c r="M3" s="2" t="s">
        <v>0</v>
      </c>
      <c r="N3" s="2" t="s">
        <v>0</v>
      </c>
      <c r="O3" s="2" t="s">
        <v>0</v>
      </c>
      <c r="P3" s="2" t="s">
        <v>0</v>
      </c>
      <c r="Q3" s="2" t="s">
        <v>0</v>
      </c>
      <c r="R3" s="2" t="s">
        <v>0</v>
      </c>
      <c r="S3" s="2" t="s">
        <v>0</v>
      </c>
      <c r="T3" s="2" t="s">
        <v>0</v>
      </c>
      <c r="U3" s="2" t="s">
        <v>0</v>
      </c>
      <c r="V3" s="3" t="s">
        <v>0</v>
      </c>
      <c r="X3" s="3" t="s">
        <v>0</v>
      </c>
    </row>
    <row r="4" spans="1:31" s="10" customFormat="1" ht="14.25" hidden="1" x14ac:dyDescent="0.2">
      <c r="A4" s="21"/>
      <c r="B4" s="17">
        <v>0</v>
      </c>
      <c r="C4" s="17">
        <v>0</v>
      </c>
      <c r="D4" s="17">
        <v>0</v>
      </c>
      <c r="E4" s="17">
        <v>0</v>
      </c>
      <c r="F4" s="17"/>
      <c r="G4" s="17"/>
      <c r="H4" s="17">
        <f t="shared" ref="H4:I6" si="0">IF(F4=0,0,F4-D4)</f>
        <v>0</v>
      </c>
      <c r="I4" s="17">
        <f t="shared" si="0"/>
        <v>0</v>
      </c>
      <c r="J4" s="17"/>
      <c r="K4" s="17"/>
      <c r="L4" s="17">
        <f t="shared" ref="L4:M6" si="1">IF(J4=0,0,J4-F4)</f>
        <v>0</v>
      </c>
      <c r="M4" s="17">
        <f t="shared" si="1"/>
        <v>0</v>
      </c>
      <c r="N4" s="17"/>
      <c r="O4" s="17"/>
      <c r="P4" s="17">
        <f t="shared" ref="P4:Q6" si="2">IF(N4=0,0,N4-J4)</f>
        <v>0</v>
      </c>
      <c r="Q4" s="17">
        <f t="shared" si="2"/>
        <v>0</v>
      </c>
      <c r="R4" s="17"/>
      <c r="S4" s="17"/>
      <c r="T4" s="17">
        <f t="shared" ref="T4:U6" si="3">IF(R4=0,0,R4-N4)</f>
        <v>0</v>
      </c>
      <c r="U4" s="17">
        <f t="shared" si="3"/>
        <v>0</v>
      </c>
      <c r="V4" s="17"/>
      <c r="W4" s="17"/>
      <c r="X4" s="17">
        <f t="shared" ref="X4:Y6" si="4">IF(V4=0,0,V4-R4)</f>
        <v>0</v>
      </c>
      <c r="Y4" s="17">
        <f t="shared" si="4"/>
        <v>0</v>
      </c>
      <c r="Z4" s="17">
        <f t="shared" ref="Z4:AA6" si="5">D4+H4+L4+P4+T4+X4</f>
        <v>0</v>
      </c>
      <c r="AA4" s="17">
        <f t="shared" si="5"/>
        <v>0</v>
      </c>
      <c r="AB4" s="22">
        <f>IF(AA4=0,0,IF(Z4=0,0,(AA4-Z4)/Z4*100))</f>
        <v>0</v>
      </c>
      <c r="AC4" s="23">
        <f t="shared" ref="AC4:AD6" si="6">IF(Z4=0,0,IF(B4=0,0,Z4/B4*100))</f>
        <v>0</v>
      </c>
      <c r="AD4" s="23">
        <f t="shared" si="6"/>
        <v>0</v>
      </c>
      <c r="AE4" s="17">
        <v>-1</v>
      </c>
    </row>
    <row r="5" spans="1:31" ht="14.25" hidden="1" x14ac:dyDescent="0.2">
      <c r="A5" s="25"/>
      <c r="B5" s="26">
        <v>0</v>
      </c>
      <c r="C5" s="26">
        <v>0</v>
      </c>
      <c r="D5" s="26">
        <v>0</v>
      </c>
      <c r="E5" s="26">
        <v>0</v>
      </c>
      <c r="F5" s="26"/>
      <c r="G5" s="26"/>
      <c r="H5" s="26">
        <f t="shared" si="0"/>
        <v>0</v>
      </c>
      <c r="I5" s="26">
        <f t="shared" si="0"/>
        <v>0</v>
      </c>
      <c r="J5" s="26"/>
      <c r="K5" s="26"/>
      <c r="L5" s="26">
        <f t="shared" si="1"/>
        <v>0</v>
      </c>
      <c r="M5" s="26">
        <f t="shared" si="1"/>
        <v>0</v>
      </c>
      <c r="N5" s="26"/>
      <c r="O5" s="26"/>
      <c r="P5" s="26">
        <f t="shared" si="2"/>
        <v>0</v>
      </c>
      <c r="Q5" s="26">
        <f t="shared" si="2"/>
        <v>0</v>
      </c>
      <c r="R5" s="26"/>
      <c r="S5" s="26"/>
      <c r="T5" s="26">
        <f t="shared" si="3"/>
        <v>0</v>
      </c>
      <c r="U5" s="26">
        <f t="shared" si="3"/>
        <v>0</v>
      </c>
      <c r="V5" s="26"/>
      <c r="W5" s="26"/>
      <c r="X5" s="26">
        <f t="shared" si="4"/>
        <v>0</v>
      </c>
      <c r="Y5" s="26">
        <f t="shared" si="4"/>
        <v>0</v>
      </c>
      <c r="Z5" s="26">
        <f t="shared" si="5"/>
        <v>0</v>
      </c>
      <c r="AA5" s="26">
        <f t="shared" si="5"/>
        <v>0</v>
      </c>
      <c r="AB5" s="27">
        <f>IF(AA5=0,0,IF(Z5=0,0,(AA5-Z5)/Z5*100))</f>
        <v>0</v>
      </c>
      <c r="AC5" s="28">
        <f t="shared" si="6"/>
        <v>0</v>
      </c>
      <c r="AD5" s="28">
        <f t="shared" si="6"/>
        <v>0</v>
      </c>
      <c r="AE5" s="26">
        <v>-1</v>
      </c>
    </row>
    <row r="6" spans="1:31" ht="14.25" hidden="1" x14ac:dyDescent="0.2">
      <c r="A6" s="24"/>
      <c r="B6" s="18">
        <v>0</v>
      </c>
      <c r="C6" s="18">
        <v>0</v>
      </c>
      <c r="D6" s="18">
        <v>0</v>
      </c>
      <c r="E6" s="18">
        <v>0</v>
      </c>
      <c r="F6" s="18"/>
      <c r="G6" s="18"/>
      <c r="H6" s="18">
        <f t="shared" si="0"/>
        <v>0</v>
      </c>
      <c r="I6" s="18">
        <f t="shared" si="0"/>
        <v>0</v>
      </c>
      <c r="J6" s="18"/>
      <c r="K6" s="18"/>
      <c r="L6" s="18">
        <f t="shared" si="1"/>
        <v>0</v>
      </c>
      <c r="M6" s="18">
        <f t="shared" si="1"/>
        <v>0</v>
      </c>
      <c r="N6" s="18"/>
      <c r="O6" s="18"/>
      <c r="P6" s="18">
        <f t="shared" si="2"/>
        <v>0</v>
      </c>
      <c r="Q6" s="18">
        <f t="shared" si="2"/>
        <v>0</v>
      </c>
      <c r="R6" s="18"/>
      <c r="S6" s="18"/>
      <c r="T6" s="18">
        <f t="shared" si="3"/>
        <v>0</v>
      </c>
      <c r="U6" s="18">
        <f t="shared" si="3"/>
        <v>0</v>
      </c>
      <c r="V6" s="18"/>
      <c r="W6" s="18"/>
      <c r="X6" s="18">
        <f t="shared" si="4"/>
        <v>0</v>
      </c>
      <c r="Y6" s="18">
        <f t="shared" si="4"/>
        <v>0</v>
      </c>
      <c r="Z6" s="18">
        <f t="shared" si="5"/>
        <v>0</v>
      </c>
      <c r="AA6" s="18">
        <f t="shared" si="5"/>
        <v>0</v>
      </c>
      <c r="AB6" s="19">
        <f>IF(AA6=0,0,IF(Z6=0,0,(AA6-Z6)/Z6*100))</f>
        <v>0</v>
      </c>
      <c r="AC6" s="20">
        <f t="shared" si="6"/>
        <v>0</v>
      </c>
      <c r="AD6" s="20">
        <f t="shared" si="6"/>
        <v>0</v>
      </c>
      <c r="AE6" s="18">
        <v>-1</v>
      </c>
    </row>
    <row r="7" spans="1:31" ht="12.75" hidden="1" customHeight="1" x14ac:dyDescent="0.2">
      <c r="A7" s="1" t="s">
        <v>0</v>
      </c>
      <c r="B7" s="2" t="s">
        <v>0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  <c r="R7" s="2" t="s">
        <v>0</v>
      </c>
    </row>
    <row r="8" spans="1:31" ht="12.75" hidden="1" customHeight="1" x14ac:dyDescent="0.2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31" ht="12.75" hidden="1" customHeight="1" x14ac:dyDescent="0.2">
      <c r="A9" s="5" t="s">
        <v>0</v>
      </c>
      <c r="B9" s="6" t="s">
        <v>0</v>
      </c>
      <c r="C9" s="6" t="s">
        <v>0</v>
      </c>
      <c r="D9" s="6" t="s">
        <v>0</v>
      </c>
      <c r="E9" s="6" t="s">
        <v>0</v>
      </c>
      <c r="F9" s="6" t="s">
        <v>0</v>
      </c>
      <c r="G9" s="6" t="s">
        <v>0</v>
      </c>
      <c r="H9" s="6" t="s">
        <v>0</v>
      </c>
      <c r="I9" s="6" t="s">
        <v>0</v>
      </c>
      <c r="J9" s="6" t="s">
        <v>0</v>
      </c>
      <c r="K9" s="6" t="s">
        <v>0</v>
      </c>
      <c r="L9" s="6" t="s">
        <v>0</v>
      </c>
      <c r="M9" s="6" t="s">
        <v>0</v>
      </c>
      <c r="N9" s="6" t="s">
        <v>0</v>
      </c>
      <c r="O9" s="6" t="s">
        <v>0</v>
      </c>
      <c r="P9" s="6" t="s">
        <v>0</v>
      </c>
      <c r="Q9" s="6" t="s">
        <v>0</v>
      </c>
      <c r="R9" s="6" t="s">
        <v>0</v>
      </c>
    </row>
    <row r="10" spans="1:31" ht="15.75" hidden="1" customHeight="1" x14ac:dyDescent="0.2">
      <c r="A10" s="3" t="s">
        <v>2</v>
      </c>
      <c r="B10" s="12">
        <v>2024</v>
      </c>
      <c r="C10" s="6" t="s">
        <v>0</v>
      </c>
      <c r="D10" s="6" t="s">
        <v>0</v>
      </c>
      <c r="E10" s="6" t="s">
        <v>0</v>
      </c>
      <c r="F10" s="6" t="s">
        <v>0</v>
      </c>
      <c r="G10" s="6" t="s">
        <v>0</v>
      </c>
      <c r="H10" s="6" t="s">
        <v>0</v>
      </c>
      <c r="I10" s="6" t="s">
        <v>0</v>
      </c>
      <c r="J10" s="6" t="s">
        <v>0</v>
      </c>
      <c r="K10" s="6" t="s">
        <v>0</v>
      </c>
      <c r="L10" s="6" t="s">
        <v>0</v>
      </c>
      <c r="M10" s="6" t="s">
        <v>0</v>
      </c>
      <c r="N10" s="6" t="s">
        <v>0</v>
      </c>
      <c r="O10" s="6" t="s">
        <v>0</v>
      </c>
      <c r="P10" s="6" t="s">
        <v>0</v>
      </c>
      <c r="Q10" s="6" t="s">
        <v>0</v>
      </c>
      <c r="R10" s="6" t="s">
        <v>0</v>
      </c>
    </row>
    <row r="11" spans="1:31" ht="14.25" hidden="1" x14ac:dyDescent="0.2">
      <c r="A11" s="7" t="s">
        <v>1</v>
      </c>
      <c r="B11" s="8" t="s">
        <v>20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8" t="s">
        <v>0</v>
      </c>
      <c r="I11" s="8" t="s">
        <v>0</v>
      </c>
      <c r="J11" s="8" t="s">
        <v>0</v>
      </c>
      <c r="K11" s="8" t="s">
        <v>0</v>
      </c>
      <c r="L11" s="8" t="s">
        <v>0</v>
      </c>
      <c r="M11" s="8" t="s">
        <v>0</v>
      </c>
      <c r="N11" s="8" t="s">
        <v>0</v>
      </c>
      <c r="O11" s="8" t="s">
        <v>0</v>
      </c>
      <c r="P11" s="8" t="s">
        <v>0</v>
      </c>
      <c r="Q11" s="8" t="s">
        <v>0</v>
      </c>
      <c r="R11" s="8" t="s">
        <v>0</v>
      </c>
    </row>
    <row r="12" spans="1:31" ht="14.25" hidden="1" x14ac:dyDescent="0.2">
      <c r="A12" s="4" t="s">
        <v>3</v>
      </c>
      <c r="B12" s="9" t="s">
        <v>21</v>
      </c>
    </row>
    <row r="13" spans="1:31" ht="14.25" hidden="1" x14ac:dyDescent="0.2"/>
    <row r="14" spans="1:31" ht="13.5" hidden="1" customHeight="1" x14ac:dyDescent="0.2"/>
    <row r="15" spans="1:31" ht="22.5" customHeight="1" x14ac:dyDescent="0.2">
      <c r="A15" s="52" t="s">
        <v>19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</row>
    <row r="16" spans="1:31" ht="17.25" customHeight="1" thickBot="1" x14ac:dyDescent="0.25">
      <c r="A16" s="10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31" ht="45" customHeight="1" x14ac:dyDescent="0.2">
      <c r="A17" s="29" t="str">
        <f>KurAd</f>
        <v xml:space="preserve">BOLU ABANT İZZET BAYSAL ÜNİVERSİTESİ </v>
      </c>
      <c r="B17" s="30" t="str">
        <f>ButceYil-1 &amp; " " &amp; "GERÇEKLEŞME TOPLAMI"</f>
        <v>2023 GERÇEKLEŞME TOPLAMI</v>
      </c>
      <c r="C17" s="30" t="str">
        <f>ButceYil &amp; " " &amp; "BAŞLANGIÇ ÖDENEĞİ"</f>
        <v>2024 BAŞLANGIÇ ÖDENEĞİ</v>
      </c>
      <c r="D17" s="30" t="s">
        <v>10</v>
      </c>
      <c r="E17" s="30" t="s">
        <v>0</v>
      </c>
      <c r="F17" s="30" t="s">
        <v>4</v>
      </c>
      <c r="G17" s="30" t="s">
        <v>0</v>
      </c>
      <c r="H17" s="30" t="s">
        <v>11</v>
      </c>
      <c r="I17" s="30" t="s">
        <v>0</v>
      </c>
      <c r="J17" s="30" t="s">
        <v>5</v>
      </c>
      <c r="K17" s="30" t="s">
        <v>0</v>
      </c>
      <c r="L17" s="30" t="s">
        <v>12</v>
      </c>
      <c r="M17" s="30" t="s">
        <v>0</v>
      </c>
      <c r="N17" s="30" t="s">
        <v>6</v>
      </c>
      <c r="O17" s="30" t="s">
        <v>0</v>
      </c>
      <c r="P17" s="30" t="s">
        <v>13</v>
      </c>
      <c r="Q17" s="30" t="s">
        <v>0</v>
      </c>
      <c r="R17" s="30" t="s">
        <v>7</v>
      </c>
      <c r="S17" s="30" t="s">
        <v>0</v>
      </c>
      <c r="T17" s="30" t="s">
        <v>14</v>
      </c>
      <c r="U17" s="30" t="s">
        <v>0</v>
      </c>
      <c r="V17" s="30" t="s">
        <v>8</v>
      </c>
      <c r="W17" s="30" t="s">
        <v>0</v>
      </c>
      <c r="X17" s="30" t="s">
        <v>15</v>
      </c>
      <c r="Y17" s="30" t="s">
        <v>0</v>
      </c>
      <c r="Z17" s="30" t="s">
        <v>16</v>
      </c>
      <c r="AA17" s="30" t="s">
        <v>0</v>
      </c>
      <c r="AB17" s="53" t="s">
        <v>17</v>
      </c>
      <c r="AC17" s="53" t="s">
        <v>18</v>
      </c>
      <c r="AD17" s="53" t="s">
        <v>0</v>
      </c>
      <c r="AE17" s="31" t="str">
        <f>ButceYil &amp; " " &amp; "YILSONU GERÇEKLEŞME TAHMİNİ"</f>
        <v>2024 YILSONU GERÇEKLEŞME TAHMİNİ</v>
      </c>
    </row>
    <row r="18" spans="1:31" ht="39" customHeight="1" thickBot="1" x14ac:dyDescent="0.25">
      <c r="A18" s="38" t="s">
        <v>0</v>
      </c>
      <c r="B18" s="39" t="s">
        <v>0</v>
      </c>
      <c r="C18" s="39" t="s">
        <v>0</v>
      </c>
      <c r="D18" s="40">
        <f>ButceYil-1</f>
        <v>2023</v>
      </c>
      <c r="E18" s="40">
        <f>ButceYil</f>
        <v>2024</v>
      </c>
      <c r="F18" s="40">
        <f>ButceYil-1</f>
        <v>2023</v>
      </c>
      <c r="G18" s="40">
        <f>ButceYil</f>
        <v>2024</v>
      </c>
      <c r="H18" s="40">
        <f>ButceYil-1</f>
        <v>2023</v>
      </c>
      <c r="I18" s="40">
        <f>ButceYil</f>
        <v>2024</v>
      </c>
      <c r="J18" s="40">
        <f>ButceYil-1</f>
        <v>2023</v>
      </c>
      <c r="K18" s="40">
        <f>ButceYil</f>
        <v>2024</v>
      </c>
      <c r="L18" s="40">
        <f>ButceYil-1</f>
        <v>2023</v>
      </c>
      <c r="M18" s="40">
        <f>ButceYil</f>
        <v>2024</v>
      </c>
      <c r="N18" s="40">
        <f>ButceYil-1</f>
        <v>2023</v>
      </c>
      <c r="O18" s="40">
        <f>ButceYil</f>
        <v>2024</v>
      </c>
      <c r="P18" s="40">
        <f>ButceYil-1</f>
        <v>2023</v>
      </c>
      <c r="Q18" s="40">
        <f>ButceYil</f>
        <v>2024</v>
      </c>
      <c r="R18" s="40">
        <f>ButceYil-1</f>
        <v>2023</v>
      </c>
      <c r="S18" s="40">
        <f>ButceYil</f>
        <v>2024</v>
      </c>
      <c r="T18" s="40">
        <f>ButceYil-1</f>
        <v>2023</v>
      </c>
      <c r="U18" s="40">
        <f>ButceYil</f>
        <v>2024</v>
      </c>
      <c r="V18" s="40">
        <f>ButceYil-1</f>
        <v>2023</v>
      </c>
      <c r="W18" s="40">
        <f>ButceYil</f>
        <v>2024</v>
      </c>
      <c r="X18" s="40">
        <f>ButceYil-1</f>
        <v>2023</v>
      </c>
      <c r="Y18" s="40">
        <f>ButceYil</f>
        <v>2024</v>
      </c>
      <c r="Z18" s="40">
        <f>ButceYil-1</f>
        <v>2023</v>
      </c>
      <c r="AA18" s="40">
        <f>ButceYil</f>
        <v>2024</v>
      </c>
      <c r="AB18" s="54" t="s">
        <v>0</v>
      </c>
      <c r="AC18" s="40">
        <f>ButceYil-1</f>
        <v>2023</v>
      </c>
      <c r="AD18" s="40">
        <f>ButceYil</f>
        <v>2024</v>
      </c>
      <c r="AE18" s="41" t="s">
        <v>0</v>
      </c>
    </row>
    <row r="19" spans="1:31" ht="24.95" customHeight="1" x14ac:dyDescent="0.2">
      <c r="A19" s="46" t="s">
        <v>22</v>
      </c>
      <c r="B19" s="47">
        <v>6269793.5999999996</v>
      </c>
      <c r="C19" s="47">
        <v>6066000</v>
      </c>
      <c r="D19" s="47">
        <v>0</v>
      </c>
      <c r="E19" s="47">
        <v>0</v>
      </c>
      <c r="F19" s="47">
        <v>0</v>
      </c>
      <c r="G19" s="47">
        <v>0</v>
      </c>
      <c r="H19" s="47">
        <f t="shared" ref="H19:H30" si="7">IF(F19=0,0,F19-D19)</f>
        <v>0</v>
      </c>
      <c r="I19" s="47">
        <f t="shared" ref="I19:I30" si="8">IF(G19=0,0,G19-E19)</f>
        <v>0</v>
      </c>
      <c r="J19" s="47">
        <v>0</v>
      </c>
      <c r="K19" s="47">
        <v>0</v>
      </c>
      <c r="L19" s="47">
        <f t="shared" ref="L19:L30" si="9">IF(J19=0,0,J19-F19)</f>
        <v>0</v>
      </c>
      <c r="M19" s="47">
        <f t="shared" ref="M19:M30" si="10">IF(K19=0,0,K19-G19)</f>
        <v>0</v>
      </c>
      <c r="N19" s="47">
        <v>0</v>
      </c>
      <c r="O19" s="47">
        <v>0</v>
      </c>
      <c r="P19" s="47">
        <f t="shared" ref="P19:P30" si="11">IF(N19=0,0,N19-J19)</f>
        <v>0</v>
      </c>
      <c r="Q19" s="47">
        <f t="shared" ref="Q19:Q30" si="12">IF(O19=0,0,O19-K19)</f>
        <v>0</v>
      </c>
      <c r="R19" s="47">
        <v>0</v>
      </c>
      <c r="S19" s="47">
        <v>0</v>
      </c>
      <c r="T19" s="47">
        <f t="shared" ref="T19:T30" si="13">IF(R19=0,0,R19-N19)</f>
        <v>0</v>
      </c>
      <c r="U19" s="47">
        <f t="shared" ref="U19:U30" si="14">IF(S19=0,0,S19-O19)</f>
        <v>0</v>
      </c>
      <c r="V19" s="47">
        <v>0</v>
      </c>
      <c r="W19" s="47">
        <v>0</v>
      </c>
      <c r="X19" s="47">
        <f t="shared" ref="X19:X30" si="15">IF(V19=0,0,V19-R19)</f>
        <v>0</v>
      </c>
      <c r="Y19" s="47">
        <f t="shared" ref="Y19:Y30" si="16">IF(W19=0,0,W19-S19)</f>
        <v>0</v>
      </c>
      <c r="Z19" s="47">
        <f t="shared" ref="Z19:Z30" si="17">D19+H19+L19+P19+T19+X19</f>
        <v>0</v>
      </c>
      <c r="AA19" s="47">
        <f t="shared" ref="AA19:AA30" si="18">E19+I19+M19+Q19+U19+Y19</f>
        <v>0</v>
      </c>
      <c r="AB19" s="55">
        <f t="shared" ref="AB19:AB30" si="19">IF(AA19=0,0,IF(Z19=0,0,(AA19-Z19)/Z19*100))</f>
        <v>0</v>
      </c>
      <c r="AC19" s="55">
        <f t="shared" ref="AC19:AC30" si="20">IF(Z19=0,0,IF(B19=0,0,Z19/B19*100))</f>
        <v>0</v>
      </c>
      <c r="AD19" s="55">
        <f t="shared" ref="AD19:AD30" si="21">IF(AA19=0,0,IF(C19=0,0,AA19/C19*100))</f>
        <v>0</v>
      </c>
      <c r="AE19" s="48">
        <v>8135000</v>
      </c>
    </row>
    <row r="20" spans="1:31" ht="36.75" customHeight="1" x14ac:dyDescent="0.2">
      <c r="A20" s="35" t="s">
        <v>23</v>
      </c>
      <c r="B20" s="36">
        <v>1000000</v>
      </c>
      <c r="C20" s="36">
        <v>1800000</v>
      </c>
      <c r="D20" s="36">
        <v>0</v>
      </c>
      <c r="E20" s="36">
        <v>0</v>
      </c>
      <c r="F20" s="36">
        <v>0</v>
      </c>
      <c r="G20" s="36">
        <v>0</v>
      </c>
      <c r="H20" s="36">
        <f t="shared" si="7"/>
        <v>0</v>
      </c>
      <c r="I20" s="36">
        <f t="shared" si="8"/>
        <v>0</v>
      </c>
      <c r="J20" s="36">
        <v>0</v>
      </c>
      <c r="K20" s="36">
        <v>0</v>
      </c>
      <c r="L20" s="36">
        <f t="shared" si="9"/>
        <v>0</v>
      </c>
      <c r="M20" s="36">
        <f t="shared" si="10"/>
        <v>0</v>
      </c>
      <c r="N20" s="36">
        <v>0</v>
      </c>
      <c r="O20" s="36">
        <v>0</v>
      </c>
      <c r="P20" s="36">
        <f t="shared" si="11"/>
        <v>0</v>
      </c>
      <c r="Q20" s="36">
        <f t="shared" si="12"/>
        <v>0</v>
      </c>
      <c r="R20" s="36">
        <v>0</v>
      </c>
      <c r="S20" s="36">
        <v>0</v>
      </c>
      <c r="T20" s="36">
        <f t="shared" si="13"/>
        <v>0</v>
      </c>
      <c r="U20" s="36">
        <f t="shared" si="14"/>
        <v>0</v>
      </c>
      <c r="V20" s="36">
        <v>0</v>
      </c>
      <c r="W20" s="36">
        <v>0</v>
      </c>
      <c r="X20" s="36">
        <f t="shared" si="15"/>
        <v>0</v>
      </c>
      <c r="Y20" s="36">
        <f t="shared" si="16"/>
        <v>0</v>
      </c>
      <c r="Z20" s="36">
        <f t="shared" si="17"/>
        <v>0</v>
      </c>
      <c r="AA20" s="36">
        <f t="shared" si="18"/>
        <v>0</v>
      </c>
      <c r="AB20" s="56">
        <f t="shared" si="19"/>
        <v>0</v>
      </c>
      <c r="AC20" s="56">
        <f t="shared" si="20"/>
        <v>0</v>
      </c>
      <c r="AD20" s="56">
        <f t="shared" si="21"/>
        <v>0</v>
      </c>
      <c r="AE20" s="37">
        <v>1620000</v>
      </c>
    </row>
    <row r="21" spans="1:31" ht="36.75" customHeight="1" x14ac:dyDescent="0.2">
      <c r="A21" s="35" t="s">
        <v>24</v>
      </c>
      <c r="B21" s="36">
        <v>5269793.5999999996</v>
      </c>
      <c r="C21" s="36">
        <v>4266000</v>
      </c>
      <c r="D21" s="36">
        <v>0</v>
      </c>
      <c r="E21" s="36">
        <v>0</v>
      </c>
      <c r="F21" s="36">
        <v>0</v>
      </c>
      <c r="G21" s="36">
        <v>0</v>
      </c>
      <c r="H21" s="36">
        <f t="shared" si="7"/>
        <v>0</v>
      </c>
      <c r="I21" s="36">
        <f t="shared" si="8"/>
        <v>0</v>
      </c>
      <c r="J21" s="36">
        <v>0</v>
      </c>
      <c r="K21" s="36">
        <v>0</v>
      </c>
      <c r="L21" s="36">
        <f t="shared" si="9"/>
        <v>0</v>
      </c>
      <c r="M21" s="36">
        <f t="shared" si="10"/>
        <v>0</v>
      </c>
      <c r="N21" s="36">
        <v>0</v>
      </c>
      <c r="O21" s="36">
        <v>0</v>
      </c>
      <c r="P21" s="36">
        <f t="shared" si="11"/>
        <v>0</v>
      </c>
      <c r="Q21" s="36">
        <f t="shared" si="12"/>
        <v>0</v>
      </c>
      <c r="R21" s="36">
        <v>0</v>
      </c>
      <c r="S21" s="36">
        <v>0</v>
      </c>
      <c r="T21" s="36">
        <f t="shared" si="13"/>
        <v>0</v>
      </c>
      <c r="U21" s="36">
        <f t="shared" si="14"/>
        <v>0</v>
      </c>
      <c r="V21" s="36">
        <v>0</v>
      </c>
      <c r="W21" s="36">
        <v>0</v>
      </c>
      <c r="X21" s="36">
        <f t="shared" si="15"/>
        <v>0</v>
      </c>
      <c r="Y21" s="36">
        <f t="shared" si="16"/>
        <v>0</v>
      </c>
      <c r="Z21" s="36">
        <f t="shared" si="17"/>
        <v>0</v>
      </c>
      <c r="AA21" s="36">
        <f t="shared" si="18"/>
        <v>0</v>
      </c>
      <c r="AB21" s="56">
        <f t="shared" si="19"/>
        <v>0</v>
      </c>
      <c r="AC21" s="56">
        <f t="shared" si="20"/>
        <v>0</v>
      </c>
      <c r="AD21" s="56">
        <f t="shared" si="21"/>
        <v>0</v>
      </c>
      <c r="AE21" s="37">
        <v>6515000</v>
      </c>
    </row>
    <row r="22" spans="1:31" ht="36.75" customHeight="1" x14ac:dyDescent="0.2">
      <c r="A22" s="32" t="s">
        <v>25</v>
      </c>
      <c r="B22" s="33">
        <v>87070791.870000005</v>
      </c>
      <c r="C22" s="33">
        <v>159011000</v>
      </c>
      <c r="D22" s="33">
        <v>6366885.25</v>
      </c>
      <c r="E22" s="33">
        <v>16042474.529999999</v>
      </c>
      <c r="F22" s="33">
        <v>11413295.32</v>
      </c>
      <c r="G22" s="33">
        <v>28994985.829999998</v>
      </c>
      <c r="H22" s="33">
        <f t="shared" si="7"/>
        <v>5046410.07</v>
      </c>
      <c r="I22" s="33">
        <f t="shared" si="8"/>
        <v>12952511.299999999</v>
      </c>
      <c r="J22" s="33">
        <v>18944517.27</v>
      </c>
      <c r="K22" s="33">
        <v>41817058.890000001</v>
      </c>
      <c r="L22" s="33">
        <f t="shared" si="9"/>
        <v>7531221.9499999993</v>
      </c>
      <c r="M22" s="33">
        <f t="shared" si="10"/>
        <v>12822073.060000002</v>
      </c>
      <c r="N22" s="33">
        <v>24845473.960000001</v>
      </c>
      <c r="O22" s="33">
        <v>55233319.93</v>
      </c>
      <c r="P22" s="33">
        <f t="shared" si="11"/>
        <v>5900956.6900000013</v>
      </c>
      <c r="Q22" s="33">
        <f t="shared" si="12"/>
        <v>13416261.039999999</v>
      </c>
      <c r="R22" s="33">
        <v>30841120.390000001</v>
      </c>
      <c r="S22" s="33">
        <v>68217299.700000003</v>
      </c>
      <c r="T22" s="33">
        <f t="shared" si="13"/>
        <v>5995646.4299999997</v>
      </c>
      <c r="U22" s="33">
        <f t="shared" si="14"/>
        <v>12983979.770000003</v>
      </c>
      <c r="V22" s="33">
        <v>36597785.899999999</v>
      </c>
      <c r="W22" s="33">
        <v>80760016.609999999</v>
      </c>
      <c r="X22" s="33">
        <f t="shared" si="15"/>
        <v>5756665.5099999979</v>
      </c>
      <c r="Y22" s="33">
        <f t="shared" si="16"/>
        <v>12542716.909999996</v>
      </c>
      <c r="Z22" s="33">
        <f t="shared" si="17"/>
        <v>36597785.899999999</v>
      </c>
      <c r="AA22" s="33">
        <f t="shared" si="18"/>
        <v>80760016.609999999</v>
      </c>
      <c r="AB22" s="57">
        <f t="shared" si="19"/>
        <v>120.66913236409749</v>
      </c>
      <c r="AC22" s="57">
        <f t="shared" si="20"/>
        <v>42.032218972628485</v>
      </c>
      <c r="AD22" s="57">
        <f t="shared" si="21"/>
        <v>50.788949575815515</v>
      </c>
      <c r="AE22" s="34">
        <v>180056000</v>
      </c>
    </row>
    <row r="23" spans="1:31" ht="36.75" customHeight="1" x14ac:dyDescent="0.2">
      <c r="A23" s="35" t="s">
        <v>26</v>
      </c>
      <c r="B23" s="36">
        <v>87070791.870000005</v>
      </c>
      <c r="C23" s="36">
        <v>159011000</v>
      </c>
      <c r="D23" s="36">
        <v>6366885.25</v>
      </c>
      <c r="E23" s="36">
        <v>16042474.529999999</v>
      </c>
      <c r="F23" s="36">
        <v>11413295.32</v>
      </c>
      <c r="G23" s="36">
        <v>28994985.829999998</v>
      </c>
      <c r="H23" s="36">
        <f t="shared" si="7"/>
        <v>5046410.07</v>
      </c>
      <c r="I23" s="36">
        <f t="shared" si="8"/>
        <v>12952511.299999999</v>
      </c>
      <c r="J23" s="36">
        <v>18944517.27</v>
      </c>
      <c r="K23" s="36">
        <v>41817058.890000001</v>
      </c>
      <c r="L23" s="36">
        <f t="shared" si="9"/>
        <v>7531221.9499999993</v>
      </c>
      <c r="M23" s="36">
        <f t="shared" si="10"/>
        <v>12822073.060000002</v>
      </c>
      <c r="N23" s="36">
        <v>24845473.960000001</v>
      </c>
      <c r="O23" s="36">
        <v>55233319.93</v>
      </c>
      <c r="P23" s="36">
        <f t="shared" si="11"/>
        <v>5900956.6900000013</v>
      </c>
      <c r="Q23" s="36">
        <f t="shared" si="12"/>
        <v>13416261.039999999</v>
      </c>
      <c r="R23" s="36">
        <v>30841120.390000001</v>
      </c>
      <c r="S23" s="36">
        <v>68217299.700000003</v>
      </c>
      <c r="T23" s="36">
        <f t="shared" si="13"/>
        <v>5995646.4299999997</v>
      </c>
      <c r="U23" s="36">
        <f t="shared" si="14"/>
        <v>12983979.770000003</v>
      </c>
      <c r="V23" s="36">
        <v>36597785.899999999</v>
      </c>
      <c r="W23" s="36">
        <v>80760016.609999999</v>
      </c>
      <c r="X23" s="36">
        <f t="shared" si="15"/>
        <v>5756665.5099999979</v>
      </c>
      <c r="Y23" s="36">
        <f t="shared" si="16"/>
        <v>12542716.909999996</v>
      </c>
      <c r="Z23" s="36">
        <f t="shared" si="17"/>
        <v>36597785.899999999</v>
      </c>
      <c r="AA23" s="36">
        <f t="shared" si="18"/>
        <v>80760016.609999999</v>
      </c>
      <c r="AB23" s="56">
        <f t="shared" si="19"/>
        <v>120.66913236409749</v>
      </c>
      <c r="AC23" s="56">
        <f t="shared" si="20"/>
        <v>42.032218972628485</v>
      </c>
      <c r="AD23" s="56">
        <f t="shared" si="21"/>
        <v>50.788949575815515</v>
      </c>
      <c r="AE23" s="37">
        <v>180056000</v>
      </c>
    </row>
    <row r="24" spans="1:31" ht="36.75" customHeight="1" x14ac:dyDescent="0.2">
      <c r="A24" s="32" t="s">
        <v>27</v>
      </c>
      <c r="B24" s="33">
        <v>1092173998.0699999</v>
      </c>
      <c r="C24" s="33">
        <v>2077125000</v>
      </c>
      <c r="D24" s="33">
        <v>86518654.939999998</v>
      </c>
      <c r="E24" s="33">
        <v>181932746.55999997</v>
      </c>
      <c r="F24" s="33">
        <v>162395207.25</v>
      </c>
      <c r="G24" s="33">
        <v>340195599.43000001</v>
      </c>
      <c r="H24" s="33">
        <f t="shared" si="7"/>
        <v>75876552.310000002</v>
      </c>
      <c r="I24" s="33">
        <f t="shared" si="8"/>
        <v>158262852.87000003</v>
      </c>
      <c r="J24" s="33">
        <v>231145332.13999999</v>
      </c>
      <c r="K24" s="33">
        <v>487233536.78000003</v>
      </c>
      <c r="L24" s="33">
        <f t="shared" si="9"/>
        <v>68750124.889999986</v>
      </c>
      <c r="M24" s="33">
        <f t="shared" si="10"/>
        <v>147037937.35000002</v>
      </c>
      <c r="N24" s="33">
        <v>299818613.83999997</v>
      </c>
      <c r="O24" s="33">
        <v>648768201.32000005</v>
      </c>
      <c r="P24" s="33">
        <f t="shared" si="11"/>
        <v>68673281.699999988</v>
      </c>
      <c r="Q24" s="33">
        <f t="shared" si="12"/>
        <v>161534664.54000002</v>
      </c>
      <c r="R24" s="33">
        <v>370280515.56999999</v>
      </c>
      <c r="S24" s="33">
        <v>801754207.00999999</v>
      </c>
      <c r="T24" s="33">
        <f t="shared" si="13"/>
        <v>70461901.730000019</v>
      </c>
      <c r="U24" s="33">
        <f t="shared" si="14"/>
        <v>152986005.68999994</v>
      </c>
      <c r="V24" s="33">
        <v>475379346.64999998</v>
      </c>
      <c r="W24" s="33">
        <v>959558676.37</v>
      </c>
      <c r="X24" s="33">
        <f t="shared" si="15"/>
        <v>105098831.07999998</v>
      </c>
      <c r="Y24" s="33">
        <f t="shared" si="16"/>
        <v>157804469.36000001</v>
      </c>
      <c r="Z24" s="33">
        <f t="shared" si="17"/>
        <v>475379346.64999998</v>
      </c>
      <c r="AA24" s="33">
        <f t="shared" si="18"/>
        <v>959558676.37</v>
      </c>
      <c r="AB24" s="57">
        <f t="shared" si="19"/>
        <v>101.85114964123147</v>
      </c>
      <c r="AC24" s="57">
        <f t="shared" si="20"/>
        <v>43.525971822260125</v>
      </c>
      <c r="AD24" s="57">
        <f t="shared" si="21"/>
        <v>46.196481982066558</v>
      </c>
      <c r="AE24" s="34">
        <v>2355174000</v>
      </c>
    </row>
    <row r="25" spans="1:31" ht="36.75" customHeight="1" x14ac:dyDescent="0.2">
      <c r="A25" s="35" t="s">
        <v>28</v>
      </c>
      <c r="B25" s="36">
        <v>1067647907.0599999</v>
      </c>
      <c r="C25" s="36">
        <v>2015623000</v>
      </c>
      <c r="D25" s="36">
        <v>84451690.590000004</v>
      </c>
      <c r="E25" s="36">
        <v>179446539.13999999</v>
      </c>
      <c r="F25" s="36">
        <v>158328429.99000001</v>
      </c>
      <c r="G25" s="36">
        <v>334050105.97000003</v>
      </c>
      <c r="H25" s="36">
        <f t="shared" si="7"/>
        <v>73876739.400000006</v>
      </c>
      <c r="I25" s="36">
        <f t="shared" si="8"/>
        <v>154603566.83000004</v>
      </c>
      <c r="J25" s="36">
        <v>226236786.56999999</v>
      </c>
      <c r="K25" s="36">
        <v>477331552.56</v>
      </c>
      <c r="L25" s="36">
        <f t="shared" si="9"/>
        <v>67908356.579999983</v>
      </c>
      <c r="M25" s="36">
        <f t="shared" si="10"/>
        <v>143281446.58999997</v>
      </c>
      <c r="N25" s="36">
        <v>293954139.58999997</v>
      </c>
      <c r="O25" s="36">
        <v>634346019.84000003</v>
      </c>
      <c r="P25" s="36">
        <f t="shared" si="11"/>
        <v>67717353.019999981</v>
      </c>
      <c r="Q25" s="36">
        <f t="shared" si="12"/>
        <v>157014467.28000003</v>
      </c>
      <c r="R25" s="36">
        <v>363407542.69999999</v>
      </c>
      <c r="S25" s="36">
        <v>782460394.23000002</v>
      </c>
      <c r="T25" s="36">
        <f t="shared" si="13"/>
        <v>69453403.110000014</v>
      </c>
      <c r="U25" s="36">
        <f t="shared" si="14"/>
        <v>148114374.38999999</v>
      </c>
      <c r="V25" s="36">
        <v>467424471.83999997</v>
      </c>
      <c r="W25" s="36">
        <v>934455789.24000001</v>
      </c>
      <c r="X25" s="36">
        <f t="shared" si="15"/>
        <v>104016929.13999999</v>
      </c>
      <c r="Y25" s="36">
        <f t="shared" si="16"/>
        <v>151995395.00999999</v>
      </c>
      <c r="Z25" s="36">
        <f t="shared" si="17"/>
        <v>467424471.83999997</v>
      </c>
      <c r="AA25" s="36">
        <f t="shared" si="18"/>
        <v>934455789.24000001</v>
      </c>
      <c r="AB25" s="56">
        <f t="shared" si="19"/>
        <v>99.915889204847943</v>
      </c>
      <c r="AC25" s="56">
        <f t="shared" si="20"/>
        <v>43.780769741511008</v>
      </c>
      <c r="AD25" s="56">
        <f t="shared" si="21"/>
        <v>46.360643296886373</v>
      </c>
      <c r="AE25" s="37">
        <v>2292871000</v>
      </c>
    </row>
    <row r="26" spans="1:31" ht="36.75" customHeight="1" x14ac:dyDescent="0.2">
      <c r="A26" s="35" t="s">
        <v>29</v>
      </c>
      <c r="B26" s="36">
        <v>24526091.010000002</v>
      </c>
      <c r="C26" s="36">
        <v>61502000</v>
      </c>
      <c r="D26" s="36">
        <v>2066964.35</v>
      </c>
      <c r="E26" s="36">
        <v>2486207.42</v>
      </c>
      <c r="F26" s="36">
        <v>4066777.26</v>
      </c>
      <c r="G26" s="36">
        <v>6145493.46</v>
      </c>
      <c r="H26" s="36">
        <f t="shared" si="7"/>
        <v>1999812.9099999997</v>
      </c>
      <c r="I26" s="36">
        <f t="shared" si="8"/>
        <v>3659286.04</v>
      </c>
      <c r="J26" s="36">
        <v>4908545.57</v>
      </c>
      <c r="K26" s="36">
        <v>9901984.2200000007</v>
      </c>
      <c r="L26" s="36">
        <f t="shared" si="9"/>
        <v>841768.31000000052</v>
      </c>
      <c r="M26" s="36">
        <f t="shared" si="10"/>
        <v>3756490.7600000007</v>
      </c>
      <c r="N26" s="36">
        <v>5864474.25</v>
      </c>
      <c r="O26" s="36">
        <v>14422181.48</v>
      </c>
      <c r="P26" s="36">
        <f t="shared" si="11"/>
        <v>955928.6799999997</v>
      </c>
      <c r="Q26" s="36">
        <f t="shared" si="12"/>
        <v>4520197.26</v>
      </c>
      <c r="R26" s="36">
        <v>6872972.8700000001</v>
      </c>
      <c r="S26" s="36">
        <v>19293812.780000001</v>
      </c>
      <c r="T26" s="36">
        <f t="shared" si="13"/>
        <v>1008498.6200000001</v>
      </c>
      <c r="U26" s="36">
        <f t="shared" si="14"/>
        <v>4871631.3000000007</v>
      </c>
      <c r="V26" s="36">
        <v>7954874.8099999996</v>
      </c>
      <c r="W26" s="36">
        <v>25102887.129999999</v>
      </c>
      <c r="X26" s="36">
        <f t="shared" si="15"/>
        <v>1081901.9399999995</v>
      </c>
      <c r="Y26" s="36">
        <f t="shared" si="16"/>
        <v>5809074.3499999978</v>
      </c>
      <c r="Z26" s="36">
        <f t="shared" si="17"/>
        <v>7954874.8099999996</v>
      </c>
      <c r="AA26" s="36">
        <f t="shared" si="18"/>
        <v>25102887.129999999</v>
      </c>
      <c r="AB26" s="56">
        <f t="shared" si="19"/>
        <v>215.5660865767918</v>
      </c>
      <c r="AC26" s="56">
        <f t="shared" si="20"/>
        <v>32.434336180015663</v>
      </c>
      <c r="AD26" s="56">
        <f t="shared" si="21"/>
        <v>40.816375288608498</v>
      </c>
      <c r="AE26" s="37">
        <v>62303000</v>
      </c>
    </row>
    <row r="27" spans="1:31" ht="36.75" customHeight="1" x14ac:dyDescent="0.2">
      <c r="A27" s="32" t="s">
        <v>30</v>
      </c>
      <c r="B27" s="33">
        <v>176150854.11000001</v>
      </c>
      <c r="C27" s="33">
        <v>346017000</v>
      </c>
      <c r="D27" s="33">
        <v>11039721.629999999</v>
      </c>
      <c r="E27" s="33">
        <v>25213176.629999999</v>
      </c>
      <c r="F27" s="33">
        <v>20837958.650000002</v>
      </c>
      <c r="G27" s="33">
        <v>49081671.350000001</v>
      </c>
      <c r="H27" s="33">
        <f t="shared" si="7"/>
        <v>9798237.0200000033</v>
      </c>
      <c r="I27" s="33">
        <f t="shared" si="8"/>
        <v>23868494.720000003</v>
      </c>
      <c r="J27" s="33">
        <v>30716461.419999998</v>
      </c>
      <c r="K27" s="33">
        <v>73850274.310000002</v>
      </c>
      <c r="L27" s="33">
        <f t="shared" si="9"/>
        <v>9878502.7699999958</v>
      </c>
      <c r="M27" s="33">
        <f t="shared" si="10"/>
        <v>24768602.960000001</v>
      </c>
      <c r="N27" s="33">
        <v>40868269.039999999</v>
      </c>
      <c r="O27" s="33">
        <v>98805273.650000006</v>
      </c>
      <c r="P27" s="33">
        <f t="shared" si="11"/>
        <v>10151807.620000001</v>
      </c>
      <c r="Q27" s="33">
        <f t="shared" si="12"/>
        <v>24954999.340000004</v>
      </c>
      <c r="R27" s="33">
        <v>50608443.789999999</v>
      </c>
      <c r="S27" s="33">
        <v>123887811.11</v>
      </c>
      <c r="T27" s="33">
        <f t="shared" si="13"/>
        <v>9740174.75</v>
      </c>
      <c r="U27" s="33">
        <f t="shared" si="14"/>
        <v>25082537.459999993</v>
      </c>
      <c r="V27" s="33">
        <v>60688151.839999996</v>
      </c>
      <c r="W27" s="33">
        <v>148394781.38</v>
      </c>
      <c r="X27" s="33">
        <f t="shared" si="15"/>
        <v>10079708.049999997</v>
      </c>
      <c r="Y27" s="33">
        <f t="shared" si="16"/>
        <v>24506970.269999996</v>
      </c>
      <c r="Z27" s="33">
        <f t="shared" si="17"/>
        <v>60688151.839999996</v>
      </c>
      <c r="AA27" s="33">
        <f t="shared" si="18"/>
        <v>148394781.38</v>
      </c>
      <c r="AB27" s="57">
        <f t="shared" si="19"/>
        <v>144.52018537528096</v>
      </c>
      <c r="AC27" s="57">
        <f t="shared" si="20"/>
        <v>34.452374441569482</v>
      </c>
      <c r="AD27" s="57">
        <f t="shared" si="21"/>
        <v>42.886557995705409</v>
      </c>
      <c r="AE27" s="34">
        <v>346635000</v>
      </c>
    </row>
    <row r="28" spans="1:31" ht="36.75" customHeight="1" x14ac:dyDescent="0.2">
      <c r="A28" s="35" t="s">
        <v>31</v>
      </c>
      <c r="B28" s="36">
        <v>3054250.52</v>
      </c>
      <c r="C28" s="36">
        <v>10056000</v>
      </c>
      <c r="D28" s="36">
        <v>276526.68</v>
      </c>
      <c r="E28" s="36">
        <v>682381.86</v>
      </c>
      <c r="F28" s="36">
        <v>485282.3</v>
      </c>
      <c r="G28" s="36">
        <v>1417237.33</v>
      </c>
      <c r="H28" s="36">
        <f t="shared" si="7"/>
        <v>208755.62</v>
      </c>
      <c r="I28" s="36">
        <f t="shared" si="8"/>
        <v>734855.47000000009</v>
      </c>
      <c r="J28" s="36">
        <v>717650.68</v>
      </c>
      <c r="K28" s="36">
        <v>1862458.59</v>
      </c>
      <c r="L28" s="36">
        <f t="shared" si="9"/>
        <v>232368.38000000006</v>
      </c>
      <c r="M28" s="36">
        <f t="shared" si="10"/>
        <v>445221.26</v>
      </c>
      <c r="N28" s="36">
        <v>936672.26</v>
      </c>
      <c r="O28" s="36">
        <v>2337162.06</v>
      </c>
      <c r="P28" s="36">
        <f t="shared" si="11"/>
        <v>219021.57999999996</v>
      </c>
      <c r="Q28" s="36">
        <f t="shared" si="12"/>
        <v>474703.47</v>
      </c>
      <c r="R28" s="36">
        <v>1153043.1599999999</v>
      </c>
      <c r="S28" s="36">
        <v>2838737.36</v>
      </c>
      <c r="T28" s="36">
        <f t="shared" si="13"/>
        <v>216370.89999999991</v>
      </c>
      <c r="U28" s="36">
        <f t="shared" si="14"/>
        <v>501575.29999999981</v>
      </c>
      <c r="V28" s="36">
        <v>1355588.41</v>
      </c>
      <c r="W28" s="36">
        <v>3291714.63</v>
      </c>
      <c r="X28" s="36">
        <f t="shared" si="15"/>
        <v>202545.25</v>
      </c>
      <c r="Y28" s="36">
        <f t="shared" si="16"/>
        <v>452977.27</v>
      </c>
      <c r="Z28" s="36">
        <f t="shared" si="17"/>
        <v>1355588.41</v>
      </c>
      <c r="AA28" s="36">
        <f t="shared" si="18"/>
        <v>3291714.63</v>
      </c>
      <c r="AB28" s="56">
        <f t="shared" si="19"/>
        <v>142.82552179684097</v>
      </c>
      <c r="AC28" s="56">
        <f t="shared" si="20"/>
        <v>44.383667977569822</v>
      </c>
      <c r="AD28" s="56">
        <f t="shared" si="21"/>
        <v>32.73383681384248</v>
      </c>
      <c r="AE28" s="37">
        <v>6818000</v>
      </c>
    </row>
    <row r="29" spans="1:31" ht="36.75" customHeight="1" thickBot="1" x14ac:dyDescent="0.25">
      <c r="A29" s="49" t="s">
        <v>32</v>
      </c>
      <c r="B29" s="50">
        <v>173096603.59</v>
      </c>
      <c r="C29" s="50">
        <v>335961000</v>
      </c>
      <c r="D29" s="50">
        <v>10763194.949999999</v>
      </c>
      <c r="E29" s="50">
        <v>24530794.77</v>
      </c>
      <c r="F29" s="50">
        <v>20352676.350000001</v>
      </c>
      <c r="G29" s="50">
        <v>47664434.020000003</v>
      </c>
      <c r="H29" s="50">
        <f t="shared" si="7"/>
        <v>9589481.4000000022</v>
      </c>
      <c r="I29" s="50">
        <f t="shared" si="8"/>
        <v>23133639.250000004</v>
      </c>
      <c r="J29" s="50">
        <v>29998810.739999998</v>
      </c>
      <c r="K29" s="50">
        <v>71987815.719999999</v>
      </c>
      <c r="L29" s="50">
        <f t="shared" si="9"/>
        <v>9646134.3899999969</v>
      </c>
      <c r="M29" s="50">
        <f t="shared" si="10"/>
        <v>24323381.699999996</v>
      </c>
      <c r="N29" s="50">
        <v>39931596.780000001</v>
      </c>
      <c r="O29" s="50">
        <v>96468111.590000004</v>
      </c>
      <c r="P29" s="50">
        <f t="shared" si="11"/>
        <v>9932786.0400000028</v>
      </c>
      <c r="Q29" s="50">
        <f t="shared" si="12"/>
        <v>24480295.870000005</v>
      </c>
      <c r="R29" s="50">
        <v>49455400.630000003</v>
      </c>
      <c r="S29" s="50">
        <v>121049073.75</v>
      </c>
      <c r="T29" s="50">
        <f t="shared" si="13"/>
        <v>9523803.8500000015</v>
      </c>
      <c r="U29" s="50">
        <f t="shared" si="14"/>
        <v>24580962.159999996</v>
      </c>
      <c r="V29" s="50">
        <v>59332563.43</v>
      </c>
      <c r="W29" s="50">
        <v>145103066.75</v>
      </c>
      <c r="X29" s="50">
        <f t="shared" si="15"/>
        <v>9877162.799999997</v>
      </c>
      <c r="Y29" s="50">
        <f t="shared" si="16"/>
        <v>24053993</v>
      </c>
      <c r="Z29" s="50">
        <f t="shared" si="17"/>
        <v>59332563.43</v>
      </c>
      <c r="AA29" s="50">
        <f t="shared" si="18"/>
        <v>145103066.75</v>
      </c>
      <c r="AB29" s="58">
        <f t="shared" si="19"/>
        <v>144.55890384913374</v>
      </c>
      <c r="AC29" s="58">
        <f t="shared" si="20"/>
        <v>34.277139007612348</v>
      </c>
      <c r="AD29" s="58">
        <f t="shared" si="21"/>
        <v>43.190449709936566</v>
      </c>
      <c r="AE29" s="51">
        <v>339817000</v>
      </c>
    </row>
    <row r="30" spans="1:31" ht="36.75" customHeight="1" thickBot="1" x14ac:dyDescent="0.25">
      <c r="A30" s="42" t="s">
        <v>9</v>
      </c>
      <c r="B30" s="43">
        <v>1361665437.6500001</v>
      </c>
      <c r="C30" s="43">
        <v>2588219000</v>
      </c>
      <c r="D30" s="43">
        <v>103925261.81999999</v>
      </c>
      <c r="E30" s="43">
        <v>223188397.71999997</v>
      </c>
      <c r="F30" s="43">
        <v>194646461.22</v>
      </c>
      <c r="G30" s="43">
        <v>418272256.61000001</v>
      </c>
      <c r="H30" s="43">
        <f t="shared" si="7"/>
        <v>90721199.400000006</v>
      </c>
      <c r="I30" s="43">
        <f t="shared" si="8"/>
        <v>195083858.89000005</v>
      </c>
      <c r="J30" s="43">
        <v>280806310.82999998</v>
      </c>
      <c r="K30" s="43">
        <v>602900869.98000002</v>
      </c>
      <c r="L30" s="43">
        <f t="shared" si="9"/>
        <v>86159849.609999985</v>
      </c>
      <c r="M30" s="43">
        <f t="shared" si="10"/>
        <v>184628613.37</v>
      </c>
      <c r="N30" s="43">
        <v>365532356.83999997</v>
      </c>
      <c r="O30" s="43">
        <v>802806794.89999998</v>
      </c>
      <c r="P30" s="43">
        <f t="shared" si="11"/>
        <v>84726046.00999999</v>
      </c>
      <c r="Q30" s="43">
        <f t="shared" si="12"/>
        <v>199905924.91999996</v>
      </c>
      <c r="R30" s="43">
        <v>451730079.75</v>
      </c>
      <c r="S30" s="43">
        <v>993859317.82000005</v>
      </c>
      <c r="T30" s="43">
        <f t="shared" si="13"/>
        <v>86197722.910000026</v>
      </c>
      <c r="U30" s="43">
        <f t="shared" si="14"/>
        <v>191052522.92000008</v>
      </c>
      <c r="V30" s="43">
        <v>572665284.38999999</v>
      </c>
      <c r="W30" s="43">
        <v>1188713474.3600001</v>
      </c>
      <c r="X30" s="43">
        <f t="shared" si="15"/>
        <v>120935204.63999999</v>
      </c>
      <c r="Y30" s="43">
        <f t="shared" si="16"/>
        <v>194854156.54000008</v>
      </c>
      <c r="Z30" s="43">
        <f t="shared" si="17"/>
        <v>572665284.38999999</v>
      </c>
      <c r="AA30" s="43">
        <f t="shared" si="18"/>
        <v>1188713474.3600001</v>
      </c>
      <c r="AB30" s="44">
        <f t="shared" si="19"/>
        <v>107.57561297367823</v>
      </c>
      <c r="AC30" s="44">
        <f t="shared" si="20"/>
        <v>42.056239995216558</v>
      </c>
      <c r="AD30" s="44">
        <f t="shared" si="21"/>
        <v>45.927855191542918</v>
      </c>
      <c r="AE30" s="45">
        <v>2890000000</v>
      </c>
    </row>
  </sheetData>
  <mergeCells count="19">
    <mergeCell ref="Z17:AA17"/>
    <mergeCell ref="AB17:AB18"/>
    <mergeCell ref="AC17:AD17"/>
    <mergeCell ref="AE17:AE18"/>
    <mergeCell ref="N17:O17"/>
    <mergeCell ref="P17:Q17"/>
    <mergeCell ref="R17:S17"/>
    <mergeCell ref="T17:U17"/>
    <mergeCell ref="V17:W17"/>
    <mergeCell ref="A15:AE15"/>
    <mergeCell ref="A17:A18"/>
    <mergeCell ref="B17:B18"/>
    <mergeCell ref="C17:C18"/>
    <mergeCell ref="D17:E17"/>
    <mergeCell ref="F17:G17"/>
    <mergeCell ref="H17:I17"/>
    <mergeCell ref="J17:K17"/>
    <mergeCell ref="X17:Y17"/>
    <mergeCell ref="L17:M17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44" fitToHeight="0" orientation="landscape" useFirstPageNumber="1" r:id="rId1"/>
  <headerFooter alignWithMargins="0">
    <oddFooter>&amp;Le-bütçe "" aşaması verilerinden üretilmiştir.  (12.05.2021 13:48:28)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6</vt:i4>
      </vt:variant>
    </vt:vector>
  </HeadingPairs>
  <TitlesOfParts>
    <vt:vector size="7" baseType="lpstr">
      <vt:lpstr>Sayfa1</vt:lpstr>
      <vt:lpstr>BaslaSatir</vt:lpstr>
      <vt:lpstr>ButceYil</vt:lpstr>
      <vt:lpstr>FormatSatir</vt:lpstr>
      <vt:lpstr>KurAd</vt:lpstr>
      <vt:lpstr>KurKod</vt:lpstr>
      <vt:lpstr>ToplamFormatSatir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Şükriye Aslan</cp:lastModifiedBy>
  <cp:lastPrinted>2024-07-29T05:33:32Z</cp:lastPrinted>
  <dcterms:created xsi:type="dcterms:W3CDTF">2021-05-12T10:51:16Z</dcterms:created>
  <dcterms:modified xsi:type="dcterms:W3CDTF">2024-07-29T05:35:25Z</dcterms:modified>
</cp:coreProperties>
</file>